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met-my.sharepoint.com/personal/i_balci_palmet_com/Documents/Masaüstü/GÜNLÜK İŞLER İÇİN KLASÖR/KALİBRASYON MERKEZİ DOKÜMANLARI/DENEY/FORM/"/>
    </mc:Choice>
  </mc:AlternateContent>
  <bookViews>
    <workbookView xWindow="0" yWindow="0" windowWidth="24000" windowHeight="9750" tabRatio="598" firstSheet="1" activeTab="1"/>
  </bookViews>
  <sheets>
    <sheet name="ay" sheetId="161" state="hidden" r:id="rId3"/>
    <sheet name="Memnuniyet Anket Formu" sheetId="164" r:id="rId4"/>
  </sheets>
  <externalReferences>
    <externalReference r:id="rId9"/>
  </externalReferences>
  <definedNames>
    <definedName name="BORU">'[1]MALZEMELER&amp;SH-GSH'!$A$3:$A$7</definedName>
    <definedName name="SERVİS_KUTUSU">'[1]MALZEMELER&amp;SH-GSH'!$B$3:$B$7</definedName>
    <definedName name="_xlnm.Print_Area" localSheetId="1">'Memnuniyet Anket Formu'!$A$1:$P$67</definedName>
  </definedNames>
  <calcPr calcId="162913"/>
</workbook>
</file>

<file path=xl/calcChain.xml><?xml version="1.0" encoding="utf-8"?>
<calcChain xmlns="http://schemas.openxmlformats.org/spreadsheetml/2006/main">
  <c r="B2" i="161" l="1"/>
</calcChain>
</file>

<file path=xl/sharedStrings.xml><?xml version="1.0" encoding="utf-8"?>
<sst xmlns="http://schemas.openxmlformats.org/spreadsheetml/2006/main" count="78" uniqueCount="66">
  <si>
    <t xml:space="preserve"> </t>
  </si>
  <si>
    <t>SAYI   :</t>
  </si>
  <si>
    <t>YAZIYLA :</t>
  </si>
  <si>
    <t>BİR</t>
  </si>
  <si>
    <t>İKİ</t>
  </si>
  <si>
    <t>ÜÇ</t>
  </si>
  <si>
    <t>DÖRT</t>
  </si>
  <si>
    <t>BEŞ</t>
  </si>
  <si>
    <t>ALTI</t>
  </si>
  <si>
    <t>YEDİ</t>
  </si>
  <si>
    <t>SEKİZ</t>
  </si>
  <si>
    <t>DOKUZ</t>
  </si>
  <si>
    <t>SIFIR</t>
  </si>
  <si>
    <t xml:space="preserve">   (YALNIZ; </t>
  </si>
  <si>
    <t>BİRTİRİLYON</t>
  </si>
  <si>
    <t>YÜZMİLYAR</t>
  </si>
  <si>
    <t>ONMİLYAR</t>
  </si>
  <si>
    <t>MİLYAR</t>
  </si>
  <si>
    <t>YÜZMİLYON</t>
  </si>
  <si>
    <t>ONMİLYON</t>
  </si>
  <si>
    <t>MİLYON</t>
  </si>
  <si>
    <t>YÜZBİN</t>
  </si>
  <si>
    <t>ONBİN</t>
  </si>
  <si>
    <t>BİN</t>
  </si>
  <si>
    <t>YÜZ</t>
  </si>
  <si>
    <t>ON</t>
  </si>
  <si>
    <t xml:space="preserve">BİR </t>
  </si>
  <si>
    <t xml:space="preserve"> TÜRK LİRASI </t>
  </si>
  <si>
    <t xml:space="preserve"> KURUŞ)</t>
  </si>
  <si>
    <r>
      <t>Ahmet YAŞAR</t>
    </r>
    <r>
      <rPr>
        <sz val="12"/>
        <rFont val="Comic Sans MS"/>
        <family val="4"/>
        <charset val="162"/>
      </rPr>
      <t xml:space="preserve">  0 532 267 38 25</t>
    </r>
  </si>
  <si>
    <t>FİRMA / KURUM / BİRİM ADI</t>
  </si>
  <si>
    <t>YETKİLİ ADI / SOYADI</t>
  </si>
  <si>
    <t>TELEFON</t>
  </si>
  <si>
    <t>FAKS</t>
  </si>
  <si>
    <t>E-MAİL</t>
  </si>
  <si>
    <t>DERECELER</t>
  </si>
  <si>
    <t>HER ZAMAN</t>
  </si>
  <si>
    <t>ÇOĞUNLUKLA</t>
  </si>
  <si>
    <t>SIK SIK</t>
  </si>
  <si>
    <t>ARA SIRA</t>
  </si>
  <si>
    <t>HİÇBİR ZAMAN</t>
  </si>
  <si>
    <t>Teklif sürecinde taleplerinize yönelik dönüşlerimiz zamanındadır.</t>
  </si>
  <si>
    <t>Kalibrasyon raporlarında gerekli olan her bilgiye ulaşılmaktadır.</t>
  </si>
  <si>
    <t>Müşteri ilişkilerine özen gösterilmektedir.</t>
  </si>
  <si>
    <t>Teslim tarihlerinde belirtilen sürelere uyulmaktadır.</t>
  </si>
  <si>
    <t>Firmamızın verdiği hizmet işinize katkı sağlamaktadır.</t>
  </si>
  <si>
    <t>İlgili kişilerle kolayca iletişim kurulabilmektedir.</t>
  </si>
  <si>
    <t>AÇIKLAMA:</t>
  </si>
  <si>
    <t>GÖREVİ</t>
  </si>
  <si>
    <t xml:space="preserve">Sayaçların teslim alınması ve teslim edilmesi sürecinde sayaçlara zarar gelmemesine özen gösterilir.  </t>
  </si>
  <si>
    <t>Sıra No</t>
  </si>
  <si>
    <t>AÇIKLAMALAR</t>
  </si>
  <si>
    <t>Değerli Müşterimiz,</t>
  </si>
  <si>
    <t xml:space="preserve">Bu Memnuniyet Anketi görüş ve önerilerinize  sunulup, sizlere daha iyi hizmet verebilmesi adına hazırlanmıştır. </t>
  </si>
  <si>
    <t xml:space="preserve">
</t>
  </si>
  <si>
    <t xml:space="preserve">Sizlerin görüşleri Kalibrasyon Merkezimizin sizlere daha kaliteli hizmet sunabilmesi açısından önem arz etmektedir.    </t>
  </si>
  <si>
    <t>Firmamız, güvenirliliğini hizmetlerinde göstermektedir.</t>
  </si>
  <si>
    <t>İstek ve sorularınıza uygun yanıt verilmektedir.</t>
  </si>
  <si>
    <t>İlginiz İçin Teşekkürler</t>
  </si>
  <si>
    <t>KALİBRASYON MERKEZİ</t>
  </si>
  <si>
    <t>Doküman No.: KM-DNY-FR039</t>
  </si>
  <si>
    <t>Yayım Tarihi: 3.06.2024</t>
  </si>
  <si>
    <t>MEMNUNİYET ANKET FORMU</t>
  </si>
  <si>
    <t>Revizyon Tarihi: 3.06.2024</t>
  </si>
  <si>
    <t>Revizyon No.: 0</t>
  </si>
  <si>
    <t>SAYFA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</si>
</sst>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(* #,##0_);_(* \(#,##0\);_(* &quot;-&quot;_);_(@_)"/>
    <numFmt numFmtId="167" formatCode="\$#,##0\ ;\(\$#,##0\)"/>
    <numFmt numFmtId="168" formatCode="[$-41F]mmmm\ yy;@"/>
    <numFmt numFmtId="169" formatCode="[$-F400]h:mm:ss\ AM/PM"/>
  </numFmts>
  <fonts count="15">
    <font>
      <sz val="10"/>
      <name val="Arial"/>
      <family val="2"/>
      <charset val="162"/>
    </font>
    <font>
      <sz val="10"/>
      <color theme="1"/>
      <name val="Arial"/>
      <family val="2"/>
    </font>
    <font>
      <sz val="8"/>
      <name val="Arial Tur"/>
      <family val="2"/>
      <charset val="162"/>
    </font>
    <font>
      <b/>
      <sz val="9"/>
      <color indexed="10"/>
      <name val="Background Font 2"/>
      <family val="2"/>
    </font>
    <font>
      <b/>
      <sz val="12"/>
      <color indexed="12"/>
      <name val="Arial"/>
      <family val="2"/>
      <charset val="162"/>
    </font>
    <font>
      <b/>
      <sz val="9"/>
      <color indexed="10"/>
      <name val="Arial Tur"/>
      <family val="2"/>
      <charset val="162"/>
    </font>
    <font>
      <sz val="12"/>
      <color indexed="12"/>
      <name val="Comic Sans MS"/>
      <family val="4"/>
      <charset val="162"/>
    </font>
    <font>
      <sz val="12"/>
      <name val="Comic Sans MS"/>
      <family val="4"/>
      <charset val="162"/>
    </font>
    <font>
      <sz val="10"/>
      <color indexed="24"/>
      <name val="Arial"/>
      <family val="2"/>
      <charset val="16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  <charset val="162"/>
    </font>
    <font>
      <b/>
      <sz val="17"/>
      <name val="Arial"/>
      <family val="2"/>
      <charset val="162"/>
    </font>
    <font>
      <b/>
      <sz val="12"/>
      <color theme="1"/>
      <name val="Arial"/>
      <family val="2"/>
    </font>
    <font>
      <b/>
      <sz val="8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</border>
    <border>
      <left/>
      <right/>
      <top style="dashed">
        <color auto="1"/>
      </top>
      <bottom style="dashed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/>
      <bottom style="thick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dashed">
        <color auto="1"/>
      </bottom>
    </border>
    <border>
      <left/>
      <right/>
      <top style="medium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/>
      <right/>
      <top style="dashed">
        <color auto="1"/>
      </top>
      <bottom style="medium">
        <color auto="1"/>
      </bottom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ck">
        <color auto="1"/>
      </left>
      <right/>
      <top style="dashed">
        <color auto="1"/>
      </top>
      <bottom style="thick">
        <color auto="1"/>
      </bottom>
    </border>
    <border>
      <left/>
      <right/>
      <top style="dashed">
        <color auto="1"/>
      </top>
      <bottom style="thick">
        <color auto="1"/>
      </bottom>
    </border>
    <border>
      <left/>
      <right style="thick">
        <color auto="1"/>
      </right>
      <top style="dashed">
        <color auto="1"/>
      </top>
      <bottom style="thick">
        <color auto="1"/>
      </bottom>
    </border>
    <border>
      <left style="thick">
        <color auto="1"/>
      </left>
      <right/>
      <top style="dashed">
        <color auto="1"/>
      </top>
      <bottom style="dashed">
        <color auto="1"/>
      </bottom>
    </border>
    <border>
      <left/>
      <right style="thick">
        <color auto="1"/>
      </right>
      <top style="dashed">
        <color auto="1"/>
      </top>
      <bottom style="dashed">
        <color auto="1"/>
      </bottom>
    </border>
    <border>
      <left style="thick">
        <color auto="1"/>
      </left>
      <right/>
      <top style="thick">
        <color auto="1"/>
      </top>
      <bottom style="dashed">
        <color auto="1"/>
      </bottom>
    </border>
    <border>
      <left/>
      <right/>
      <top style="thick">
        <color auto="1"/>
      </top>
      <bottom style="dashed">
        <color auto="1"/>
      </bottom>
    </border>
    <border>
      <left/>
      <right style="thick">
        <color auto="1"/>
      </right>
      <top style="thick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thick">
        <color auto="1"/>
      </top>
      <bottom/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thick">
        <color auto="1"/>
      </right>
      <top style="thick">
        <color auto="1"/>
      </top>
      <bottom/>
    </border>
    <border>
      <left style="dashed">
        <color auto="1"/>
      </left>
      <right style="thick">
        <color auto="1"/>
      </right>
      <top/>
      <bottom style="dashed">
        <color auto="1"/>
      </bottom>
    </border>
    <border>
      <left style="thick">
        <color auto="1"/>
      </left>
      <right/>
      <top style="thick">
        <color auto="1"/>
      </top>
      <bottom/>
    </border>
    <border>
      <left/>
      <right/>
      <top style="thick">
        <color auto="1"/>
      </top>
      <bottom/>
    </border>
    <border>
      <left/>
      <right style="thick">
        <color auto="1"/>
      </right>
      <top style="thick">
        <color auto="1"/>
      </top>
      <bottom/>
    </border>
    <border>
      <left style="thick">
        <color auto="1"/>
      </left>
      <right/>
      <top/>
      <bottom/>
    </border>
    <border>
      <left/>
      <right style="thick">
        <color auto="1"/>
      </right>
      <top/>
      <bottom/>
    </border>
    <border>
      <left style="thick">
        <color auto="1"/>
      </left>
      <right/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ck">
        <color auto="1"/>
      </left>
      <right style="thick">
        <color auto="1"/>
      </right>
      <top style="thick">
        <color auto="1"/>
      </top>
      <bottom/>
    </border>
    <border>
      <left style="thick">
        <color auto="1"/>
      </left>
      <right style="thick">
        <color auto="1"/>
      </right>
      <top/>
      <bottom/>
    </border>
    <border>
      <left style="thick">
        <color auto="1"/>
      </left>
      <right style="thick">
        <color auto="1"/>
      </right>
      <top/>
      <bottom style="thick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thick">
        <color auto="1"/>
      </right>
      <top style="thick">
        <color auto="1"/>
      </top>
      <bottom style="thick">
        <color auto="1"/>
      </bottom>
    </border>
    <border>
      <left style="thick">
        <color auto="1"/>
      </left>
      <right style="dashed">
        <color auto="1"/>
      </right>
      <top style="thick">
        <color auto="1"/>
      </top>
      <bottom/>
    </border>
    <border>
      <left style="thick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medium">
        <color auto="1"/>
      </left>
      <right/>
      <top style="dashed">
        <color auto="1"/>
      </top>
      <bottom style="dashed">
        <color auto="1"/>
      </bottom>
    </border>
    <border>
      <left style="medium">
        <color auto="1"/>
      </left>
      <right/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3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164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30" applyFont="1" applyAlignment="1" applyProtection="1">
      <alignment horizontal="left"/>
      <protection hidden="1"/>
    </xf>
    <xf numFmtId="4" fontId="3" fillId="0" borderId="0" xfId="30" applyNumberFormat="1" applyFont="1" applyProtection="1">
      <alignment/>
      <protection locked="0"/>
    </xf>
    <xf numFmtId="0" fontId="2" fillId="0" borderId="0" xfId="30" applyFont="1" applyProtection="1">
      <alignment/>
      <protection hidden="1"/>
    </xf>
    <xf numFmtId="37" fontId="2" fillId="0" borderId="0" xfId="30" applyNumberFormat="1" applyFont="1" applyProtection="1">
      <alignment/>
      <protection hidden="1"/>
    </xf>
    <xf numFmtId="0" fontId="4" fillId="0" borderId="0" xfId="30" applyFont="1" applyProtection="1">
      <alignment/>
      <protection hidden="1"/>
    </xf>
    <xf numFmtId="3" fontId="2" fillId="0" borderId="0" xfId="30" applyNumberFormat="1" applyFont="1" applyAlignment="1" applyProtection="1">
      <alignment horizontal="center"/>
      <protection hidden="1"/>
    </xf>
    <xf numFmtId="3" fontId="5" fillId="0" borderId="0" xfId="30" applyNumberFormat="1" applyFont="1" applyProtection="1">
      <alignment/>
      <protection hidden="1"/>
    </xf>
    <xf numFmtId="0" fontId="7" fillId="0" borderId="0" xfId="30" applyFont="1" applyAlignment="1" applyProtection="1">
      <alignment/>
      <protection hidden="1"/>
    </xf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2" borderId="14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Continuous" vertical="center"/>
    </xf>
    <xf numFmtId="165" fontId="10" fillId="2" borderId="14" xfId="25" applyFont="1" applyFill="1" applyBorder="1" applyAlignment="1">
      <alignment horizontal="centerContinuous" vertical="center"/>
    </xf>
    <xf numFmtId="165" fontId="10" fillId="0" borderId="0" xfId="25" applyFont="1" applyFill="1" applyBorder="1" applyAlignment="1">
      <alignment horizontal="center"/>
    </xf>
    <xf numFmtId="165" fontId="10" fillId="2" borderId="0" xfId="25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Continuous" vertical="center"/>
    </xf>
    <xf numFmtId="0" fontId="9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" fontId="2" fillId="0" borderId="0" xfId="30" applyNumberFormat="1" applyFont="1" applyAlignment="1" applyProtection="1">
      <alignment horizontal="center"/>
      <protection hidden="1"/>
    </xf>
    <xf numFmtId="0" fontId="6" fillId="0" borderId="0" xfId="30" applyFont="1" applyAlignment="1" applyProtection="1">
      <alignment horizontal="center"/>
      <protection hidden="1"/>
    </xf>
    <xf numFmtId="0" fontId="7" fillId="0" borderId="0" xfId="30" applyFont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 textRotation="90"/>
    </xf>
    <xf numFmtId="0" fontId="13" fillId="0" borderId="38" xfId="0" applyFont="1" applyBorder="1" applyAlignment="1">
      <alignment horizontal="center" vertical="center" textRotation="90"/>
    </xf>
    <xf numFmtId="0" fontId="13" fillId="0" borderId="39" xfId="0" applyFont="1" applyBorder="1" applyAlignment="1">
      <alignment horizontal="center" vertical="center" textRotation="90"/>
    </xf>
    <xf numFmtId="0" fontId="13" fillId="0" borderId="40" xfId="0" applyFont="1" applyBorder="1" applyAlignment="1">
      <alignment horizontal="center" vertical="center" textRotation="9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textRotation="90"/>
    </xf>
    <xf numFmtId="0" fontId="10" fillId="0" borderId="49" xfId="0" applyFont="1" applyBorder="1" applyAlignment="1">
      <alignment horizontal="center" vertical="center" textRotation="90"/>
    </xf>
    <xf numFmtId="0" fontId="10" fillId="0" borderId="50" xfId="0" applyFont="1" applyBorder="1" applyAlignment="1">
      <alignment horizontal="center" vertical="center" textRotation="90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textRotation="90"/>
    </xf>
    <xf numFmtId="0" fontId="13" fillId="0" borderId="55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14" fontId="9" fillId="0" borderId="11" xfId="0" applyNumberFormat="1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left" vertical="center" wrapText="1"/>
    </xf>
    <xf numFmtId="169" fontId="9" fillId="0" borderId="57" xfId="0" applyNumberFormat="1" applyFont="1" applyBorder="1" applyAlignment="1">
      <alignment horizontal="left" vertical="center" wrapText="1"/>
    </xf>
    <xf numFmtId="169" fontId="9" fillId="0" borderId="22" xfId="0" applyNumberFormat="1" applyFont="1" applyBorder="1" applyAlignment="1">
      <alignment horizontal="left" vertical="center" wrapText="1"/>
    </xf>
    <xf numFmtId="168" fontId="9" fillId="0" borderId="58" xfId="0" applyNumberFormat="1" applyFont="1" applyBorder="1" applyAlignment="1">
      <alignment horizontal="left" vertical="center" wrapText="1"/>
    </xf>
    <xf numFmtId="168" fontId="9" fillId="0" borderId="23" xfId="0" applyNumberFormat="1" applyFont="1" applyBorder="1" applyAlignment="1">
      <alignment horizontal="left" vertical="center" wrapText="1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3" fillId="0" borderId="60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left"/>
    </xf>
    <xf numFmtId="0" fontId="14" fillId="0" borderId="61" xfId="0" applyFont="1" applyBorder="1" applyAlignment="1">
      <alignment horizontal="left"/>
    </xf>
    <xf numFmtId="0" fontId="0" fillId="0" borderId="62" xfId="0" applyBorder="1" applyAlignment="1">
      <alignment horizontal="center"/>
    </xf>
    <xf numFmtId="0" fontId="14" fillId="0" borderId="63" xfId="0" applyFont="1" applyBorder="1" applyAlignment="1">
      <alignment horizontal="left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13" fillId="0" borderId="65" xfId="0" applyFont="1" applyBorder="1" applyAlignment="1">
      <alignment horizontal="center" vertical="center"/>
    </xf>
    <xf numFmtId="0" fontId="14" fillId="0" borderId="65" xfId="0" applyFont="1" applyBorder="1" applyAlignment="1">
      <alignment horizontal="left"/>
    </xf>
    <xf numFmtId="0" fontId="14" fillId="0" borderId="66" xfId="0" applyFont="1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14" fillId="0" borderId="69" xfId="0" applyFont="1" applyBorder="1" applyAlignment="1">
      <alignment horizontal="left"/>
    </xf>
    <xf numFmtId="0" fontId="14" fillId="0" borderId="70" xfId="0" applyFont="1" applyBorder="1" applyAlignment="1">
      <alignment horizontal="left"/>
    </xf>
    <xf numFmtId="0" fontId="13" fillId="0" borderId="59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left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</cellXfs>
  <cellStyles count="2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inlik Ayracı 2" xfId="20"/>
    <cellStyle name="Binlik Ayracı 2 2" xfId="21"/>
    <cellStyle name="Binlik Ayracı 3" xfId="22"/>
    <cellStyle name="Binlik Ayracı 4" xfId="23"/>
    <cellStyle name="Binlik Ayracı 4 2" xfId="24"/>
    <cellStyle name="Comma 2" xfId="25"/>
    <cellStyle name="Comma 2 2" xfId="26"/>
    <cellStyle name="Comma0" xfId="27"/>
    <cellStyle name="Currency0" xfId="28"/>
    <cellStyle name="Normal 2" xfId="29"/>
    <cellStyle name="Normal_KARTES" xfId="30"/>
    <cellStyle name="ParaBirimi 2" xfId="31"/>
    <cellStyle name="Virgül [0]_14.160010" xfId="32"/>
    <cellStyle name="Virgül 2" xfId="33"/>
    <cellStyle name="Virgül 3" xfId="34"/>
    <cellStyle name="Yüzde 2" xfId="3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customXml" Target="../customXml/item3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2.xml" /><Relationship Id="rId10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47625</xdr:colOff>
      <xdr:row>1</xdr:row>
      <xdr:rowOff>66674</xdr:rowOff>
    </xdr:from>
    <xdr:to>
      <xdr:col>3</xdr:col>
      <xdr:colOff>533400</xdr:colOff>
      <xdr:row>4</xdr:row>
      <xdr:rowOff>200024</xdr:rowOff>
    </xdr:to>
    <xdr:pic>
      <xdr:nvPicPr>
        <xdr:cNvPr id="3" name="Resim 2" descr="C:\Users\MP5085\AppData\Local\Microsoft\Windows\INetCache\Content.Word\palmet-mühendislik-logo.jpg">
          <a:extLst>
            <a:ext uri="{FF2B5EF4-FFF2-40B4-BE49-F238E27FC236}">
              <a16:creationId xmlns:a16="http://schemas.microsoft.com/office/drawing/2014/main" id="{a12766c9-d7e6-45bb-b2ad-25199e998387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71450" y="314325"/>
          <a:ext cx="1628775" cy="981075"/>
        </a:xfrm>
        <a:prstGeom prst="rect"/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&#160;\EK&#304;PLERE%20G&#214;RE%20&#304;LERLEM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İSTE&amp;PE"/>
      <sheetName val="MALZEMELER&amp;PE"/>
      <sheetName val="LİSTE&amp;SH"/>
      <sheetName val="LİSTE&amp;GSH"/>
      <sheetName val="DİĞER&amp;1"/>
      <sheetName val="MALZEMELER&amp;SH-GSH"/>
      <sheetName val="TOPLAM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>
            <v>20</v>
          </cell>
          <cell r="B4" t="str">
            <v>S700</v>
          </cell>
        </row>
        <row r="5">
          <cell r="A5">
            <v>32</v>
          </cell>
          <cell r="B5" t="str">
            <v>CES200</v>
          </cell>
        </row>
        <row r="6">
          <cell r="A6">
            <v>40</v>
          </cell>
          <cell r="B6" t="str">
            <v>S200</v>
          </cell>
        </row>
        <row r="7">
          <cell r="A7">
            <v>63</v>
          </cell>
          <cell r="B7" t="str">
            <v>S300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2"/>
  <sheetViews>
    <sheetView workbookViewId="0" topLeftCell="A1">
      <selection pane="topLeft" activeCell="B3" sqref="B3"/>
    </sheetView>
  </sheetViews>
  <sheetFormatPr defaultColWidth="13.7142857142857" defaultRowHeight="12" customHeight="1"/>
  <cols>
    <col min="1" max="16384" width="13.7142857142857" style="3"/>
  </cols>
  <sheetData>
    <row r="2" spans="1:4" ht="12" customHeight="1">
      <c r="A2" s="1" t="s">
        <v>1</v>
      </c>
      <c r="B2" s="2" t="e">
        <f>#REF!</f>
        <v>#REF!</v>
      </c>
      <c r="D2" s="4" t="e">
        <f>TRUNC($B$2/1)</f>
        <v>#REF!</v>
      </c>
    </row>
    <row r="3" spans="1:3" ht="24" customHeight="1">
      <c r="A3" s="1" t="s">
        <v>2</v>
      </c>
      <c r="B3" s="5" t="e">
        <f>+B22</f>
        <v>#REF!</v>
      </c>
      <c r="C3" s="4"/>
    </row>
    <row r="4" spans="1:1" ht="12" customHeight="1">
      <c r="A4" s="1" t="s">
        <v>0</v>
      </c>
    </row>
    <row r="6" spans="4:13" ht="12" customHeight="1"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5:15" ht="12" customHeight="1">
      <c r="O7" s="3" t="s">
        <v>13</v>
      </c>
    </row>
    <row r="8" spans="1:15" ht="12" customHeight="1">
      <c r="A8" s="3" t="s">
        <v>14</v>
      </c>
      <c r="B8" s="4" t="e">
        <f>TRUNC($B$2/1000000000000)</f>
        <v>#REF!</v>
      </c>
      <c r="C8" s="3" t="e">
        <f>TRUNC($B$2/1000000000000)-B7*10</f>
        <v>#REF!</v>
      </c>
      <c r="D8" s="3" t="e">
        <f>IF(C8=1,"BİR","")</f>
        <v>#REF!</v>
      </c>
      <c r="E8" s="3" t="e">
        <f>IF(C8=2,"İKİ","")</f>
        <v>#REF!</v>
      </c>
      <c r="F8" s="3" t="e">
        <f>IF(C8=3,"ÜÇ","")</f>
        <v>#REF!</v>
      </c>
      <c r="G8" s="3" t="e">
        <f>IF(C8=4,"DÖRT","")</f>
        <v>#REF!</v>
      </c>
      <c r="H8" s="3" t="e">
        <f>IF(C8=5,"BEŞ","")</f>
        <v>#REF!</v>
      </c>
      <c r="I8" s="3" t="e">
        <f>IF(C8=6,"ALTI","")</f>
        <v>#REF!</v>
      </c>
      <c r="J8" s="3" t="e">
        <f>IF(C8=7,"YEDİ","")</f>
        <v>#REF!</v>
      </c>
      <c r="K8" s="3" t="e">
        <f>IF(C8=8,"SEKİZ","")</f>
        <v>#REF!</v>
      </c>
      <c r="L8" s="3" t="e">
        <f>IF(C8=9,"DOKUZ","")</f>
        <v>#REF!</v>
      </c>
      <c r="M8" s="3" t="e">
        <f>IF((C6+C7+C8)&gt;0,"TİRİLYON","")</f>
        <v>#REF!</v>
      </c>
      <c r="N8" s="3" t="e">
        <f t="shared" si="0" ref="N8:N20">CONCATENATE(D8,E8,F8,G8,H8,I8,J8,K8,L8,M8)</f>
        <v>#REF!</v>
      </c>
      <c r="O8" s="3" t="e">
        <f t="shared" si="1" ref="O8:O20">+N8</f>
        <v>#REF!</v>
      </c>
    </row>
    <row r="9" spans="1:15" ht="12" customHeight="1">
      <c r="A9" s="3" t="s">
        <v>15</v>
      </c>
      <c r="B9" s="4" t="e">
        <f>TRUNC($B$2/100000000000)</f>
        <v>#REF!</v>
      </c>
      <c r="C9" s="3" t="e">
        <f>TRUNC($B$2/100000000000)-B8*10</f>
        <v>#REF!</v>
      </c>
      <c r="D9" s="3" t="e">
        <f>IF(C9=1,"YÜZ","")</f>
        <v>#REF!</v>
      </c>
      <c r="E9" s="3" t="e">
        <f>IF(C9=2,"İKİYÜZ","")</f>
        <v>#REF!</v>
      </c>
      <c r="F9" s="3" t="e">
        <f>IF(C9=3,"ÜÇYÜZ","")</f>
        <v>#REF!</v>
      </c>
      <c r="G9" s="3" t="e">
        <f>IF(C9=4,"DÖRTYÜZ","")</f>
        <v>#REF!</v>
      </c>
      <c r="H9" s="3" t="e">
        <f>IF(C9=5,"BEŞYÜZ","")</f>
        <v>#REF!</v>
      </c>
      <c r="I9" s="3" t="e">
        <f>IF(C9=6,"ALTIYÜZ","")</f>
        <v>#REF!</v>
      </c>
      <c r="J9" s="3" t="e">
        <f>IF(C9=7,"YEDİYÜZ","")</f>
        <v>#REF!</v>
      </c>
      <c r="K9" s="3" t="e">
        <f>IF(C9=8,"SEKİZYÜZ","")</f>
        <v>#REF!</v>
      </c>
      <c r="L9" s="3" t="e">
        <f>IF(C9=9,"DOKUZYÜZ","")</f>
        <v>#REF!</v>
      </c>
      <c r="N9" s="3" t="e">
        <f t="shared" si="0"/>
        <v>#REF!</v>
      </c>
      <c r="O9" s="3" t="e">
        <f t="shared" si="1"/>
        <v>#REF!</v>
      </c>
    </row>
    <row r="10" spans="1:15" ht="12" customHeight="1">
      <c r="A10" s="3" t="s">
        <v>16</v>
      </c>
      <c r="B10" s="4" t="e">
        <f>TRUNC($B$2/10000000000)</f>
        <v>#REF!</v>
      </c>
      <c r="C10" s="3" t="e">
        <f>TRUNC($B$2/10000000000)-B9*10</f>
        <v>#REF!</v>
      </c>
      <c r="D10" s="3" t="e">
        <f>IF(C10=1,"ON","")</f>
        <v>#REF!</v>
      </c>
      <c r="E10" s="3" t="e">
        <f>IF(C10=2,"YİRMİ","")</f>
        <v>#REF!</v>
      </c>
      <c r="F10" s="3" t="e">
        <f>IF(C10=3,"OTUZ","")</f>
        <v>#REF!</v>
      </c>
      <c r="G10" s="3" t="e">
        <f>IF(C10=4,"KIRK","")</f>
        <v>#REF!</v>
      </c>
      <c r="H10" s="3" t="e">
        <f>IF(C10=5,"ELLİ","")</f>
        <v>#REF!</v>
      </c>
      <c r="I10" s="3" t="e">
        <f>IF(C10=6,"ALTMIŞ","")</f>
        <v>#REF!</v>
      </c>
      <c r="J10" s="3" t="e">
        <f>IF(C10=7,"YETMİŞ","")</f>
        <v>#REF!</v>
      </c>
      <c r="K10" s="3" t="e">
        <f>IF(C10=8,"SEKSEN","")</f>
        <v>#REF!</v>
      </c>
      <c r="L10" s="3" t="e">
        <f>IF(C10=9,"DOKSAN","")</f>
        <v>#REF!</v>
      </c>
      <c r="N10" s="3" t="e">
        <f t="shared" si="0"/>
        <v>#REF!</v>
      </c>
      <c r="O10" s="3" t="e">
        <f t="shared" si="1"/>
        <v>#REF!</v>
      </c>
    </row>
    <row r="11" spans="1:15" ht="12" customHeight="1">
      <c r="A11" s="1" t="s">
        <v>17</v>
      </c>
      <c r="B11" s="4" t="e">
        <f>TRUNC($B$2/1000000000)</f>
        <v>#REF!</v>
      </c>
      <c r="C11" s="3" t="e">
        <f>TRUNC($B$2/1000000000)-B10*10</f>
        <v>#REF!</v>
      </c>
      <c r="D11" s="3" t="e">
        <f>IF(C11=1,"BİR","")</f>
        <v>#REF!</v>
      </c>
      <c r="E11" s="3" t="e">
        <f>IF(C11=2,"İKİ","")</f>
        <v>#REF!</v>
      </c>
      <c r="F11" s="3" t="e">
        <f>IF(C11=3,"ÜÇ","")</f>
        <v>#REF!</v>
      </c>
      <c r="G11" s="3" t="e">
        <f>IF(C11=4,"DÖRT","")</f>
        <v>#REF!</v>
      </c>
      <c r="H11" s="3" t="e">
        <f>IF(C11=5,"BEŞ","")</f>
        <v>#REF!</v>
      </c>
      <c r="I11" s="3" t="e">
        <f>IF(C11=6,"ALTI","")</f>
        <v>#REF!</v>
      </c>
      <c r="J11" s="3" t="e">
        <f>IF(C11=7,"YEDİ","")</f>
        <v>#REF!</v>
      </c>
      <c r="K11" s="3" t="e">
        <f>IF(C11=8,"SEKİZ","")</f>
        <v>#REF!</v>
      </c>
      <c r="L11" s="3" t="e">
        <f>IF(C11=9,"DOKUZ","")</f>
        <v>#REF!</v>
      </c>
      <c r="M11" s="3" t="e">
        <f>IF((C9+C10+C11)&gt;0,"MİLYAR","")</f>
        <v>#REF!</v>
      </c>
      <c r="N11" s="3" t="e">
        <f t="shared" si="0"/>
        <v>#REF!</v>
      </c>
      <c r="O11" s="3" t="e">
        <f t="shared" si="1"/>
        <v>#REF!</v>
      </c>
    </row>
    <row r="12" spans="1:15" ht="12" customHeight="1">
      <c r="A12" s="1" t="s">
        <v>18</v>
      </c>
      <c r="B12" s="4" t="e">
        <f>TRUNC($B$2/100000000)</f>
        <v>#REF!</v>
      </c>
      <c r="C12" s="3" t="e">
        <f>TRUNC($B$2/100000000)-B11*10</f>
        <v>#REF!</v>
      </c>
      <c r="D12" s="3" t="e">
        <f>IF(C12=1,"YÜZ","")</f>
        <v>#REF!</v>
      </c>
      <c r="E12" s="3" t="e">
        <f>IF(C12=2,"İKİYÜZ","")</f>
        <v>#REF!</v>
      </c>
      <c r="F12" s="3" t="e">
        <f>IF(C12=3,"ÜÇYÜZ","")</f>
        <v>#REF!</v>
      </c>
      <c r="G12" s="3" t="e">
        <f>IF(C12=4,"DÖRTYÜZ","")</f>
        <v>#REF!</v>
      </c>
      <c r="H12" s="3" t="e">
        <f>IF(C12=5,"BEŞYÜZ","")</f>
        <v>#REF!</v>
      </c>
      <c r="I12" s="3" t="e">
        <f>IF(C12=6,"ALTIYÜZ","")</f>
        <v>#REF!</v>
      </c>
      <c r="J12" s="3" t="e">
        <f>IF(C12=7,"YEDİYÜZ","")</f>
        <v>#REF!</v>
      </c>
      <c r="K12" s="3" t="e">
        <f>IF(C12=8,"SEKİZYÜZ","")</f>
        <v>#REF!</v>
      </c>
      <c r="L12" s="3" t="e">
        <f>IF(C12=9,"DOKUZYÜZ","")</f>
        <v>#REF!</v>
      </c>
      <c r="N12" s="3" t="e">
        <f t="shared" si="0"/>
        <v>#REF!</v>
      </c>
      <c r="O12" s="3" t="e">
        <f t="shared" si="1"/>
        <v>#REF!</v>
      </c>
    </row>
    <row r="13" spans="1:15" ht="12" customHeight="1">
      <c r="A13" s="1" t="s">
        <v>19</v>
      </c>
      <c r="B13" s="4" t="e">
        <f>TRUNC(B2/10000000)</f>
        <v>#REF!</v>
      </c>
      <c r="C13" s="3" t="e">
        <f>TRUNC($B$2/10000000)-B12*10</f>
        <v>#REF!</v>
      </c>
      <c r="D13" s="3" t="e">
        <f>IF(C13=1,"ON","")</f>
        <v>#REF!</v>
      </c>
      <c r="E13" s="3" t="e">
        <f>IF(C13=2,"YİRMİ","")</f>
        <v>#REF!</v>
      </c>
      <c r="F13" s="3" t="e">
        <f>IF(C13=3,"OTUZ","")</f>
        <v>#REF!</v>
      </c>
      <c r="G13" s="3" t="e">
        <f>IF(C13=4,"KIRK","")</f>
        <v>#REF!</v>
      </c>
      <c r="H13" s="3" t="e">
        <f>IF(C13=5,"ELLİ","")</f>
        <v>#REF!</v>
      </c>
      <c r="I13" s="3" t="e">
        <f>IF(C13=6,"ALTMIŞ","")</f>
        <v>#REF!</v>
      </c>
      <c r="J13" s="3" t="e">
        <f>IF(C13=7,"YETMİŞ","")</f>
        <v>#REF!</v>
      </c>
      <c r="K13" s="3" t="e">
        <f>IF(C13=8,"SEKSEN","")</f>
        <v>#REF!</v>
      </c>
      <c r="L13" s="3" t="e">
        <f>IF(C13=9,"DOKSAN","")</f>
        <v>#REF!</v>
      </c>
      <c r="N13" s="3" t="e">
        <f t="shared" si="0"/>
        <v>#REF!</v>
      </c>
      <c r="O13" s="3" t="e">
        <f t="shared" si="1"/>
        <v>#REF!</v>
      </c>
    </row>
    <row r="14" spans="1:15" ht="12" customHeight="1">
      <c r="A14" s="1" t="s">
        <v>20</v>
      </c>
      <c r="B14" s="4" t="e">
        <f>TRUNC(B2/1000000)</f>
        <v>#REF!</v>
      </c>
      <c r="C14" s="3" t="e">
        <f>TRUNC($B$2/1000000)-B13*10</f>
        <v>#REF!</v>
      </c>
      <c r="D14" s="3" t="e">
        <f>IF(C14=1,"BİR","")</f>
        <v>#REF!</v>
      </c>
      <c r="E14" s="3" t="e">
        <f>IF(C14=2,"İKİ","")</f>
        <v>#REF!</v>
      </c>
      <c r="F14" s="3" t="e">
        <f>IF(C14=3,"ÜÇ","")</f>
        <v>#REF!</v>
      </c>
      <c r="G14" s="3" t="e">
        <f>IF(C14=4,"DÖRT","")</f>
        <v>#REF!</v>
      </c>
      <c r="H14" s="3" t="e">
        <f>IF(C14=5,"BEŞ","")</f>
        <v>#REF!</v>
      </c>
      <c r="I14" s="3" t="e">
        <f>IF(C14=6,"ALTI","")</f>
        <v>#REF!</v>
      </c>
      <c r="J14" s="3" t="e">
        <f>IF(C14=7,"YEDİ","")</f>
        <v>#REF!</v>
      </c>
      <c r="K14" s="3" t="e">
        <f>IF(C14=8,"SEKİZ","")</f>
        <v>#REF!</v>
      </c>
      <c r="L14" s="3" t="e">
        <f>IF(C14=9,"DOKUZ","")</f>
        <v>#REF!</v>
      </c>
      <c r="M14" s="3" t="e">
        <f>IF((C12+C13+C14)&gt;0,"MİLYON","")</f>
        <v>#REF!</v>
      </c>
      <c r="N14" s="3" t="e">
        <f t="shared" si="0"/>
        <v>#REF!</v>
      </c>
      <c r="O14" s="3" t="e">
        <f t="shared" si="1"/>
        <v>#REF!</v>
      </c>
    </row>
    <row r="15" spans="1:15" ht="12" customHeight="1">
      <c r="A15" s="1" t="s">
        <v>21</v>
      </c>
      <c r="B15" s="4" t="e">
        <f>TRUNC(B2/100000)</f>
        <v>#REF!</v>
      </c>
      <c r="C15" s="3" t="e">
        <f>TRUNC($B$2/100000)-B14*10</f>
        <v>#REF!</v>
      </c>
      <c r="D15" s="3" t="e">
        <f>IF(C15=1,"YÜZ","")</f>
        <v>#REF!</v>
      </c>
      <c r="E15" s="3" t="e">
        <f>IF(C15=2,"İKİYÜZ","")</f>
        <v>#REF!</v>
      </c>
      <c r="F15" s="3" t="e">
        <f>IF(C15=3,"ÜÇYÜZ","")</f>
        <v>#REF!</v>
      </c>
      <c r="G15" s="3" t="e">
        <f>IF(C15=4,"DÖRTYÜZ","")</f>
        <v>#REF!</v>
      </c>
      <c r="H15" s="3" t="e">
        <f>IF(C15=5,"BEŞYÜZ","")</f>
        <v>#REF!</v>
      </c>
      <c r="I15" s="3" t="e">
        <f>IF(C15=6,"ALTIYÜZ","")</f>
        <v>#REF!</v>
      </c>
      <c r="J15" s="3" t="e">
        <f>IF(C15=7,"YEDİYÜZ","")</f>
        <v>#REF!</v>
      </c>
      <c r="K15" s="3" t="e">
        <f>IF(C15=8,"SEKİZYÜZ","")</f>
        <v>#REF!</v>
      </c>
      <c r="L15" s="3" t="e">
        <f>IF(C15=9,"DOKUZYÜZ","")</f>
        <v>#REF!</v>
      </c>
      <c r="M15" s="3" t="e">
        <f>IF(C15=0,"","")</f>
        <v>#REF!</v>
      </c>
      <c r="N15" s="3" t="e">
        <f t="shared" si="0"/>
        <v>#REF!</v>
      </c>
      <c r="O15" s="3" t="e">
        <f t="shared" si="1"/>
        <v>#REF!</v>
      </c>
    </row>
    <row r="16" spans="1:15" ht="12" customHeight="1">
      <c r="A16" s="1" t="s">
        <v>22</v>
      </c>
      <c r="B16" s="4" t="e">
        <f>TRUNC(B2/10000)</f>
        <v>#REF!</v>
      </c>
      <c r="C16" s="3" t="e">
        <f>TRUNC($B$2/10000)-B15*10</f>
        <v>#REF!</v>
      </c>
      <c r="D16" s="3" t="e">
        <f>IF(C16=1,"ON","")</f>
        <v>#REF!</v>
      </c>
      <c r="E16" s="3" t="e">
        <f>IF(C16=2,"YİRMİ","")</f>
        <v>#REF!</v>
      </c>
      <c r="F16" s="3" t="e">
        <f>IF(C16=3,"OTUZ","")</f>
        <v>#REF!</v>
      </c>
      <c r="G16" s="3" t="e">
        <f>IF(C16=4,"KIRK","")</f>
        <v>#REF!</v>
      </c>
      <c r="H16" s="3" t="e">
        <f>IF(C16=5,"ELLİ","")</f>
        <v>#REF!</v>
      </c>
      <c r="I16" s="3" t="e">
        <f>IF(C16=6,"ALTMIŞ","")</f>
        <v>#REF!</v>
      </c>
      <c r="J16" s="3" t="e">
        <f>IF(C16=7,"YETMİŞ","")</f>
        <v>#REF!</v>
      </c>
      <c r="K16" s="3" t="e">
        <f>IF(C16=8,"SEKSEN","")</f>
        <v>#REF!</v>
      </c>
      <c r="L16" s="3" t="e">
        <f>IF(C16=9,"DOKSAN","")</f>
        <v>#REF!</v>
      </c>
      <c r="M16" s="3" t="e">
        <f>IF(C16=0,"","")</f>
        <v>#REF!</v>
      </c>
      <c r="N16" s="3" t="e">
        <f t="shared" si="0"/>
        <v>#REF!</v>
      </c>
      <c r="O16" s="3" t="e">
        <f t="shared" si="1"/>
        <v>#REF!</v>
      </c>
    </row>
    <row r="17" spans="1:15" ht="12" customHeight="1">
      <c r="A17" s="1" t="s">
        <v>23</v>
      </c>
      <c r="B17" s="4" t="e">
        <f>TRUNC(B2/1000)</f>
        <v>#REF!</v>
      </c>
      <c r="C17" s="3" t="e">
        <f>TRUNC($B$2/1000)-B16*10</f>
        <v>#REF!</v>
      </c>
      <c r="D17" s="3" t="e">
        <f>IF(C17=1,"BİR","")</f>
        <v>#REF!</v>
      </c>
      <c r="E17" s="3" t="e">
        <f>IF(C17=2,"İKİ","")</f>
        <v>#REF!</v>
      </c>
      <c r="F17" s="3" t="e">
        <f>IF(C17=3,"ÜÇ","")</f>
        <v>#REF!</v>
      </c>
      <c r="G17" s="3" t="e">
        <f>IF(C17=4,"DÖRT","")</f>
        <v>#REF!</v>
      </c>
      <c r="H17" s="3" t="e">
        <f>IF(C17=5,"BEŞ","")</f>
        <v>#REF!</v>
      </c>
      <c r="I17" s="3" t="e">
        <f>IF(C17=6,"ALTI","")</f>
        <v>#REF!</v>
      </c>
      <c r="J17" s="3" t="e">
        <f>IF(C17=7,"YEDİ","")</f>
        <v>#REF!</v>
      </c>
      <c r="K17" s="3" t="e">
        <f>IF(C17=8,"SEKİZ","")</f>
        <v>#REF!</v>
      </c>
      <c r="L17" s="3" t="e">
        <f>IF(C17=9,"DOKUZ","")</f>
        <v>#REF!</v>
      </c>
      <c r="M17" s="3" t="e">
        <f>IF((C15+C16+C17)&gt;0,"BİN","")</f>
        <v>#REF!</v>
      </c>
      <c r="N17" s="3" t="e">
        <f t="shared" si="0"/>
        <v>#REF!</v>
      </c>
      <c r="O17" s="3" t="e">
        <f t="shared" si="1"/>
        <v>#REF!</v>
      </c>
    </row>
    <row r="18" spans="1:15" ht="12" customHeight="1">
      <c r="A18" s="1" t="s">
        <v>24</v>
      </c>
      <c r="B18" s="4" t="e">
        <f>TRUNC(B2/100)</f>
        <v>#REF!</v>
      </c>
      <c r="C18" s="3" t="e">
        <f>TRUNC($B$2/100)-B17*10</f>
        <v>#REF!</v>
      </c>
      <c r="D18" s="3" t="e">
        <f>IF(C18=1,"YÜZ","")</f>
        <v>#REF!</v>
      </c>
      <c r="E18" s="3" t="e">
        <f>IF(C18=2,"İKİYÜZ","")</f>
        <v>#REF!</v>
      </c>
      <c r="F18" s="3" t="e">
        <f>IF(C18=3,"ÜÇYÜZ","")</f>
        <v>#REF!</v>
      </c>
      <c r="G18" s="3" t="e">
        <f>IF(C18=4,"DÖRTYÜZ","")</f>
        <v>#REF!</v>
      </c>
      <c r="H18" s="3" t="e">
        <f>IF(C18=5,"BEŞYÜZ","")</f>
        <v>#REF!</v>
      </c>
      <c r="I18" s="3" t="e">
        <f>IF(C18=6,"ALTIYÜZ","")</f>
        <v>#REF!</v>
      </c>
      <c r="J18" s="3" t="e">
        <f>IF(C18=7,"YEDİYÜZ","")</f>
        <v>#REF!</v>
      </c>
      <c r="K18" s="3" t="e">
        <f>IF(C18=8,"SEKİZYÜZ","")</f>
        <v>#REF!</v>
      </c>
      <c r="L18" s="3" t="e">
        <f>IF(C18=9,"DOKUZYÜZ","")</f>
        <v>#REF!</v>
      </c>
      <c r="N18" s="3" t="e">
        <f t="shared" si="0"/>
        <v>#REF!</v>
      </c>
      <c r="O18" s="3" t="e">
        <f t="shared" si="1"/>
        <v>#REF!</v>
      </c>
    </row>
    <row r="19" spans="1:15" ht="12" customHeight="1">
      <c r="A19" s="1" t="s">
        <v>25</v>
      </c>
      <c r="B19" s="4" t="e">
        <f>TRUNC(B2/10)</f>
        <v>#REF!</v>
      </c>
      <c r="C19" s="3" t="e">
        <f>TRUNC($B$2/10)-B18*10</f>
        <v>#REF!</v>
      </c>
      <c r="D19" s="3" t="e">
        <f>IF(C19=1,"ON","")</f>
        <v>#REF!</v>
      </c>
      <c r="E19" s="3" t="e">
        <f>IF(C19=2,"YİRMİ","")</f>
        <v>#REF!</v>
      </c>
      <c r="F19" s="3" t="e">
        <f>IF(C19=3,"OTUZ","")</f>
        <v>#REF!</v>
      </c>
      <c r="G19" s="3" t="e">
        <f>IF(C19=4,"KIRK","")</f>
        <v>#REF!</v>
      </c>
      <c r="H19" s="3" t="e">
        <f>IF(C19=5,"ELLİ","")</f>
        <v>#REF!</v>
      </c>
      <c r="I19" s="3" t="e">
        <f>IF(C19=6,"ALTMIŞ","")</f>
        <v>#REF!</v>
      </c>
      <c r="J19" s="3" t="e">
        <f>IF(C19=7,"YETMİŞ","")</f>
        <v>#REF!</v>
      </c>
      <c r="K19" s="3" t="e">
        <f>IF(C19=8,"SEKSEN","")</f>
        <v>#REF!</v>
      </c>
      <c r="L19" s="3" t="e">
        <f>IF(C19=9,"DOKSAN","")</f>
        <v>#REF!</v>
      </c>
      <c r="N19" s="3" t="e">
        <f t="shared" si="0"/>
        <v>#REF!</v>
      </c>
      <c r="O19" s="3" t="e">
        <f t="shared" si="1"/>
        <v>#REF!</v>
      </c>
    </row>
    <row r="20" spans="1:15" ht="12" customHeight="1">
      <c r="A20" s="1" t="s">
        <v>26</v>
      </c>
      <c r="B20" s="4" t="e">
        <f>TRUNC(B2/1)</f>
        <v>#REF!</v>
      </c>
      <c r="C20" s="3" t="e">
        <f>TRUNC($B$2/1)-B19*10</f>
        <v>#REF!</v>
      </c>
      <c r="D20" s="3" t="e">
        <f>IF(C20=1,"BİR","")</f>
        <v>#REF!</v>
      </c>
      <c r="E20" s="3" t="e">
        <f>IF(C20=2,"İKİ","")</f>
        <v>#REF!</v>
      </c>
      <c r="F20" s="3" t="e">
        <f>IF(C20=3,"ÜÇ","")</f>
        <v>#REF!</v>
      </c>
      <c r="G20" s="3" t="e">
        <f>IF(C20=4,"DÖRT","")</f>
        <v>#REF!</v>
      </c>
      <c r="H20" s="3" t="e">
        <f>IF(C20=5,"BEŞ","")</f>
        <v>#REF!</v>
      </c>
      <c r="I20" s="3" t="e">
        <f>IF(C20=6,"ALTI","")</f>
        <v>#REF!</v>
      </c>
      <c r="J20" s="3" t="e">
        <f>IF(C20=7,"YEDİ","")</f>
        <v>#REF!</v>
      </c>
      <c r="K20" s="3" t="e">
        <f>IF(C20=8,"SEKİZ","")</f>
        <v>#REF!</v>
      </c>
      <c r="L20" s="3" t="e">
        <f>IF(C20=9,"DOKUZ","")</f>
        <v>#REF!</v>
      </c>
      <c r="N20" s="3" t="e">
        <f t="shared" si="0"/>
        <v>#REF!</v>
      </c>
      <c r="O20" s="3" t="e">
        <f t="shared" si="1"/>
        <v>#REF!</v>
      </c>
    </row>
    <row r="21" spans="15:15" ht="12" customHeight="1">
      <c r="O21" s="3" t="s">
        <v>27</v>
      </c>
    </row>
    <row r="22" spans="2:2" ht="12" customHeight="1">
      <c r="B22" s="3" t="e">
        <f>CONCATENATE(O7,O8,O9,O10,O11,O12,O13,O14,O15,O16,O17,O18,O19,O20,O21,O29,O30,O31,O32)</f>
        <v>#REF!</v>
      </c>
    </row>
    <row r="23" spans="9:10" ht="12" customHeight="1">
      <c r="I23" s="65"/>
      <c r="J23" s="65"/>
    </row>
    <row r="24" spans="9:10" ht="12" customHeight="1">
      <c r="I24" s="6"/>
      <c r="J24" s="6"/>
    </row>
    <row r="25" spans="2:10" ht="12" customHeight="1">
      <c r="B25" s="7" t="e">
        <f>ROUND((B2-D2)*100,0)</f>
        <v>#REF!</v>
      </c>
      <c r="I25" s="6"/>
      <c r="J25" s="6"/>
    </row>
    <row r="27" spans="4:13" ht="12" customHeight="1"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</row>
    <row r="29" spans="1:15" ht="12" customHeight="1">
      <c r="A29" s="1" t="s">
        <v>25</v>
      </c>
      <c r="B29" s="4" t="e">
        <f>TRUNC(B25/10)</f>
        <v>#REF!</v>
      </c>
      <c r="C29" s="3" t="e">
        <f>TRUNC($B$25/10)-B28*10</f>
        <v>#REF!</v>
      </c>
      <c r="D29" s="3" t="e">
        <f>IF(C29=1,"ON","")</f>
        <v>#REF!</v>
      </c>
      <c r="E29" s="3" t="e">
        <f>IF(C29=2,"YİRMİ","")</f>
        <v>#REF!</v>
      </c>
      <c r="F29" s="3" t="e">
        <f>IF(C29=3,"OTUZ","")</f>
        <v>#REF!</v>
      </c>
      <c r="G29" s="3" t="e">
        <f>IF(C29=4,"KIRK","")</f>
        <v>#REF!</v>
      </c>
      <c r="H29" s="3" t="e">
        <f>IF(C29=5,"ELLİ","")</f>
        <v>#REF!</v>
      </c>
      <c r="I29" s="3" t="e">
        <f>IF(C29=6,"ALTMIŞ","")</f>
        <v>#REF!</v>
      </c>
      <c r="J29" s="3" t="e">
        <f>IF(C29=7,"YETMİŞ","")</f>
        <v>#REF!</v>
      </c>
      <c r="K29" s="3" t="e">
        <f>IF(C29=8,"SEKSEN","")</f>
        <v>#REF!</v>
      </c>
      <c r="L29" s="3" t="e">
        <f>IF(C29=9,"DOKSAN","")</f>
        <v>#REF!</v>
      </c>
      <c r="N29" s="3" t="e">
        <f>CONCATENATE(D29,E29,F29,G29,H29,I29,J29,K29,L29,M29)</f>
        <v>#REF!</v>
      </c>
      <c r="O29" s="3" t="e">
        <f>+N29</f>
        <v>#REF!</v>
      </c>
    </row>
    <row r="30" spans="1:15" ht="12" customHeight="1">
      <c r="A30" s="1" t="s">
        <v>3</v>
      </c>
      <c r="B30" s="4" t="e">
        <f>TRUNC(B25/1)</f>
        <v>#REF!</v>
      </c>
      <c r="C30" s="3" t="e">
        <f>TRUNC($B$25/1)-B29*10</f>
        <v>#REF!</v>
      </c>
      <c r="D30" s="3" t="e">
        <f>IF(C30=1,"BİR","")</f>
        <v>#REF!</v>
      </c>
      <c r="E30" s="3" t="e">
        <f>IF(C30=2,"İKİ","")</f>
        <v>#REF!</v>
      </c>
      <c r="F30" s="3" t="e">
        <f>IF(C30=3,"ÜÇ","")</f>
        <v>#REF!</v>
      </c>
      <c r="G30" s="3" t="e">
        <f>IF(C30=4,"DÖRT","")</f>
        <v>#REF!</v>
      </c>
      <c r="H30" s="3" t="e">
        <f>IF(C30=5,"BEŞ","")</f>
        <v>#REF!</v>
      </c>
      <c r="I30" s="3" t="e">
        <f>IF(C30=6,"ALTI","")</f>
        <v>#REF!</v>
      </c>
      <c r="J30" s="3" t="e">
        <f>IF(C30=7,"YEDİ","")</f>
        <v>#REF!</v>
      </c>
      <c r="K30" s="3" t="e">
        <f>IF(C30=8,"SEKİZ","")</f>
        <v>#REF!</v>
      </c>
      <c r="L30" s="3" t="e">
        <f>IF(C30=9,"DOKUZ","")</f>
        <v>#REF!</v>
      </c>
      <c r="N30" s="3" t="e">
        <f>CONCATENATE(D30,E30,F30,G30,H30,I30,J30,K30,L30,M30)</f>
        <v>#REF!</v>
      </c>
      <c r="O30" s="3" t="e">
        <f>+N30</f>
        <v>#REF!</v>
      </c>
    </row>
    <row r="31" spans="15:15" ht="12" customHeight="1">
      <c r="O31" s="3" t="s">
        <v>28</v>
      </c>
    </row>
    <row r="81" spans="4:13" ht="12" customHeight="1">
      <c r="D81" s="66" t="s">
        <v>29</v>
      </c>
      <c r="E81" s="67"/>
      <c r="F81" s="67"/>
      <c r="G81" s="67"/>
      <c r="H81" s="67"/>
      <c r="I81" s="67"/>
      <c r="J81" s="67"/>
      <c r="K81" s="8"/>
      <c r="L81" s="8"/>
      <c r="M81" s="8"/>
    </row>
    <row r="82" spans="4:13" ht="12" customHeight="1">
      <c r="D82" s="67"/>
      <c r="E82" s="67"/>
      <c r="F82" s="67"/>
      <c r="G82" s="67"/>
      <c r="H82" s="67"/>
      <c r="I82" s="67"/>
      <c r="J82" s="67"/>
      <c r="K82" s="8"/>
      <c r="L82" s="8"/>
      <c r="M82" s="8"/>
    </row>
    <row r="83" spans="4:13" ht="12" customHeight="1">
      <c r="D83" s="67"/>
      <c r="E83" s="67"/>
      <c r="F83" s="67"/>
      <c r="G83" s="67"/>
      <c r="H83" s="67"/>
      <c r="I83" s="67"/>
      <c r="J83" s="67"/>
      <c r="K83" s="8"/>
      <c r="L83" s="8"/>
      <c r="M83" s="8"/>
    </row>
    <row r="84" spans="4:13" ht="12" customHeight="1">
      <c r="D84" s="67"/>
      <c r="E84" s="67"/>
      <c r="F84" s="67"/>
      <c r="G84" s="67"/>
      <c r="H84" s="67"/>
      <c r="I84" s="67"/>
      <c r="J84" s="67"/>
      <c r="K84" s="8"/>
      <c r="L84" s="8"/>
      <c r="M84" s="8"/>
    </row>
    <row r="85" spans="4:13" ht="12" customHeight="1">
      <c r="D85" s="67"/>
      <c r="E85" s="67"/>
      <c r="F85" s="67"/>
      <c r="G85" s="67"/>
      <c r="H85" s="67"/>
      <c r="I85" s="67"/>
      <c r="J85" s="67"/>
      <c r="K85" s="8"/>
      <c r="L85" s="8"/>
      <c r="M85" s="8"/>
    </row>
    <row r="86" spans="4:13" ht="12" customHeight="1">
      <c r="D86" s="67"/>
      <c r="E86" s="67"/>
      <c r="F86" s="67"/>
      <c r="G86" s="67"/>
      <c r="H86" s="67"/>
      <c r="I86" s="67"/>
      <c r="J86" s="67"/>
      <c r="K86" s="8"/>
      <c r="L86" s="8"/>
      <c r="M86" s="8"/>
    </row>
    <row r="87" spans="4:13" ht="12" customHeight="1">
      <c r="D87" s="67"/>
      <c r="E87" s="67"/>
      <c r="F87" s="67"/>
      <c r="G87" s="67"/>
      <c r="H87" s="67"/>
      <c r="I87" s="67"/>
      <c r="J87" s="67"/>
      <c r="K87" s="8"/>
      <c r="L87" s="8"/>
      <c r="M87" s="8"/>
    </row>
    <row r="88" spans="4:13" ht="12" customHeight="1">
      <c r="D88" s="67"/>
      <c r="E88" s="67"/>
      <c r="F88" s="67"/>
      <c r="G88" s="67"/>
      <c r="H88" s="67"/>
      <c r="I88" s="67"/>
      <c r="J88" s="67"/>
      <c r="K88" s="8"/>
      <c r="L88" s="8"/>
      <c r="M88" s="8"/>
    </row>
    <row r="89" spans="4:13" ht="12" customHeight="1">
      <c r="D89" s="67"/>
      <c r="E89" s="67"/>
      <c r="F89" s="67"/>
      <c r="G89" s="67"/>
      <c r="H89" s="67"/>
      <c r="I89" s="67"/>
      <c r="J89" s="67"/>
      <c r="K89" s="8"/>
      <c r="L89" s="8"/>
      <c r="M89" s="8"/>
    </row>
    <row r="90" spans="4:13" ht="12" customHeight="1">
      <c r="D90" s="67"/>
      <c r="E90" s="67"/>
      <c r="F90" s="67"/>
      <c r="G90" s="67"/>
      <c r="H90" s="67"/>
      <c r="I90" s="67"/>
      <c r="J90" s="67"/>
      <c r="K90" s="8"/>
      <c r="L90" s="8"/>
      <c r="M90" s="8"/>
    </row>
    <row r="91" spans="4:13" ht="12" customHeight="1">
      <c r="D91" s="67"/>
      <c r="E91" s="67"/>
      <c r="F91" s="67"/>
      <c r="G91" s="67"/>
      <c r="H91" s="67"/>
      <c r="I91" s="67"/>
      <c r="J91" s="67"/>
      <c r="K91" s="8"/>
      <c r="L91" s="8"/>
      <c r="M91" s="8"/>
    </row>
    <row r="92" spans="4:13" ht="12" customHeight="1">
      <c r="D92" s="67"/>
      <c r="E92" s="67"/>
      <c r="F92" s="67"/>
      <c r="G92" s="67"/>
      <c r="H92" s="67"/>
      <c r="I92" s="67"/>
      <c r="J92" s="67"/>
      <c r="K92" s="8"/>
      <c r="L92" s="8"/>
      <c r="M92" s="8"/>
    </row>
    <row r="93" spans="4:13" ht="12" customHeight="1">
      <c r="D93" s="67"/>
      <c r="E93" s="67"/>
      <c r="F93" s="67"/>
      <c r="G93" s="67"/>
      <c r="H93" s="67"/>
      <c r="I93" s="67"/>
      <c r="J93" s="67"/>
      <c r="K93" s="8"/>
      <c r="L93" s="8"/>
      <c r="M93" s="8"/>
    </row>
    <row r="94" spans="4:13" ht="12" customHeight="1">
      <c r="D94" s="67"/>
      <c r="E94" s="67"/>
      <c r="F94" s="67"/>
      <c r="G94" s="67"/>
      <c r="H94" s="67"/>
      <c r="I94" s="67"/>
      <c r="J94" s="67"/>
      <c r="K94" s="8"/>
      <c r="L94" s="8"/>
      <c r="M94" s="8"/>
    </row>
    <row r="95" spans="4:13" ht="12" customHeight="1">
      <c r="D95" s="67"/>
      <c r="E95" s="67"/>
      <c r="F95" s="67"/>
      <c r="G95" s="67"/>
      <c r="H95" s="67"/>
      <c r="I95" s="67"/>
      <c r="J95" s="67"/>
      <c r="K95" s="8"/>
      <c r="L95" s="8"/>
      <c r="M95" s="8"/>
    </row>
    <row r="96" spans="4:13" ht="12" customHeight="1">
      <c r="D96" s="67"/>
      <c r="E96" s="67"/>
      <c r="F96" s="67"/>
      <c r="G96" s="67"/>
      <c r="H96" s="67"/>
      <c r="I96" s="67"/>
      <c r="J96" s="67"/>
      <c r="K96" s="8"/>
      <c r="L96" s="8"/>
      <c r="M96" s="8"/>
    </row>
    <row r="97" spans="4:13" ht="12" customHeight="1">
      <c r="D97" s="67"/>
      <c r="E97" s="67"/>
      <c r="F97" s="67"/>
      <c r="G97" s="67"/>
      <c r="H97" s="67"/>
      <c r="I97" s="67"/>
      <c r="J97" s="67"/>
      <c r="K97" s="8"/>
      <c r="L97" s="8"/>
      <c r="M97" s="8"/>
    </row>
    <row r="98" spans="4:13" ht="12" customHeight="1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ht="12" customHeight="1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ht="12" customHeight="1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ht="12" customHeight="1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ht="12" customHeight="1">
      <c r="D102" s="8"/>
      <c r="E102" s="8"/>
      <c r="F102" s="8"/>
      <c r="G102" s="8"/>
      <c r="H102" s="8"/>
      <c r="I102" s="8"/>
      <c r="J102" s="8"/>
      <c r="K102" s="8"/>
      <c r="L102" s="8"/>
      <c r="M102" s="8"/>
    </row>
  </sheetData>
  <sheetProtection selectLockedCells="1" selectUnlockedCells="1"/>
  <mergeCells count="2">
    <mergeCell ref="I23:J23"/>
    <mergeCell ref="D81:J97"/>
  </mergeCells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67"/>
  <sheetViews>
    <sheetView showGridLines="0" showZeros="0" tabSelected="1" view="pageBreakPreview" zoomScaleNormal="80" zoomScaleSheetLayoutView="100" workbookViewId="0" topLeftCell="A1">
      <selection pane="topLeft" activeCell="G64" sqref="G64:M64"/>
    </sheetView>
  </sheetViews>
  <sheetFormatPr defaultColWidth="8.85428571428571" defaultRowHeight="15"/>
  <cols>
    <col min="1" max="1" width="1.85714285714286" style="23" customWidth="1"/>
    <col min="2" max="2" width="7.42857142857143" style="23" customWidth="1"/>
    <col min="3" max="3" width="9.71428571428571" style="23" customWidth="1"/>
    <col min="4" max="4" width="8.57142857142857" style="23" customWidth="1"/>
    <col min="5" max="5" width="5.28571428571429" style="23" customWidth="1"/>
    <col min="6" max="6" width="6.14285714285714" style="23" hidden="1" customWidth="1"/>
    <col min="7" max="7" width="41.5714285714286" style="23" customWidth="1"/>
    <col min="8" max="8" width="4.85714285714286" style="23" customWidth="1"/>
    <col min="9" max="9" width="13.7142857142857" style="23" customWidth="1"/>
    <col min="10" max="10" width="10.4285714285714" style="23" customWidth="1"/>
    <col min="11" max="11" width="9.85714285714286" style="23" customWidth="1"/>
    <col min="12" max="12" width="10.1428571428571" style="23" customWidth="1"/>
    <col min="13" max="13" width="11.8571428571429" style="23" customWidth="1"/>
    <col min="14" max="14" width="10.5714285714286" style="23" customWidth="1"/>
    <col min="15" max="15" width="3.42857142857143" style="23" customWidth="1"/>
    <col min="16" max="16" width="3.85714285714286" style="23" customWidth="1"/>
    <col min="17" max="17" width="8.85714285714286" style="9"/>
    <col min="18" max="16384" width="8.85714285714286" style="23"/>
  </cols>
  <sheetData>
    <row r="1" spans="1:16" ht="19.5" customHeight="1" thickBo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31.5" customHeight="1">
      <c r="A2" s="24"/>
      <c r="B2" s="128"/>
      <c r="C2" s="129"/>
      <c r="D2" s="140"/>
      <c r="E2" s="144" t="s">
        <v>59</v>
      </c>
      <c r="F2" s="130"/>
      <c r="G2" s="130"/>
      <c r="H2" s="130"/>
      <c r="I2" s="130"/>
      <c r="J2" s="145"/>
      <c r="K2" s="142" t="s">
        <v>60</v>
      </c>
      <c r="L2" s="131"/>
      <c r="M2" s="131"/>
      <c r="N2" s="132"/>
      <c r="O2" s="25"/>
      <c r="P2" s="26"/>
    </row>
    <row r="3" spans="1:16" ht="22.5" customHeight="1" thickBot="1">
      <c r="A3" s="27"/>
      <c r="B3" s="133"/>
      <c r="C3" s="70"/>
      <c r="D3" s="141"/>
      <c r="E3" s="146"/>
      <c r="F3" s="147"/>
      <c r="G3" s="147"/>
      <c r="H3" s="147"/>
      <c r="I3" s="147"/>
      <c r="J3" s="148"/>
      <c r="K3" s="143" t="s">
        <v>61</v>
      </c>
      <c r="L3" s="69"/>
      <c r="M3" s="69"/>
      <c r="N3" s="134"/>
      <c r="O3" s="28"/>
      <c r="P3" s="26"/>
    </row>
    <row r="4" spans="1:16" ht="13.15" customHeight="1">
      <c r="A4" s="27"/>
      <c r="B4" s="133"/>
      <c r="C4" s="70"/>
      <c r="D4" s="141"/>
      <c r="E4" s="151" t="s">
        <v>62</v>
      </c>
      <c r="F4" s="152"/>
      <c r="G4" s="152"/>
      <c r="H4" s="152"/>
      <c r="I4" s="152"/>
      <c r="J4" s="153"/>
      <c r="K4" s="143" t="s">
        <v>63</v>
      </c>
      <c r="L4" s="69"/>
      <c r="M4" s="69"/>
      <c r="N4" s="134"/>
      <c r="O4" s="29"/>
      <c r="P4" s="26"/>
    </row>
    <row r="5" spans="1:16" ht="18.75" customHeight="1" thickBot="1">
      <c r="A5" s="24"/>
      <c r="B5" s="135"/>
      <c r="C5" s="136"/>
      <c r="D5" s="149"/>
      <c r="E5" s="154"/>
      <c r="F5" s="137"/>
      <c r="G5" s="137"/>
      <c r="H5" s="137"/>
      <c r="I5" s="137"/>
      <c r="J5" s="155"/>
      <c r="K5" s="150" t="s">
        <v>64</v>
      </c>
      <c r="L5" s="138"/>
      <c r="M5" s="138"/>
      <c r="N5" s="139"/>
      <c r="O5" s="28"/>
      <c r="P5" s="26"/>
    </row>
    <row r="6" spans="1:16" ht="17.25" customHeight="1">
      <c r="A6" s="53"/>
      <c r="B6" s="3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P6" s="26"/>
    </row>
    <row r="7" spans="1:16" ht="30" customHeight="1">
      <c r="A7" s="34"/>
      <c r="B7" s="35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P7" s="26"/>
    </row>
    <row r="8" spans="1:17" s="55" customFormat="1" ht="27.75" customHeight="1">
      <c r="A8" s="50"/>
      <c r="B8" s="51"/>
      <c r="C8" s="85" t="s">
        <v>52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P8" s="56"/>
      <c r="Q8" s="57"/>
    </row>
    <row r="9" spans="1:17" s="55" customFormat="1" ht="23.25" customHeight="1">
      <c r="A9" s="50"/>
      <c r="B9" s="51"/>
      <c r="C9" s="86" t="s">
        <v>53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P9" s="56"/>
      <c r="Q9" s="57"/>
    </row>
    <row r="10" spans="1:17" s="55" customFormat="1" ht="30" customHeight="1">
      <c r="A10" s="50"/>
      <c r="B10" s="51"/>
      <c r="C10" s="85" t="s">
        <v>55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P10" s="56"/>
      <c r="Q10" s="57"/>
    </row>
    <row r="11" spans="1:16" ht="30" customHeight="1">
      <c r="A11" s="34"/>
      <c r="B11" s="35"/>
      <c r="C11" s="30"/>
      <c r="D11" s="54" t="s">
        <v>54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P11" s="26"/>
    </row>
    <row r="12" spans="1:16" ht="30" customHeight="1" thickBot="1">
      <c r="A12" s="34"/>
      <c r="B12" s="35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P12" s="26"/>
    </row>
    <row r="13" spans="1:16" ht="21" customHeight="1" thickTop="1" thickBot="1">
      <c r="A13" s="34"/>
      <c r="B13" s="35"/>
      <c r="C13" s="96" t="s">
        <v>50</v>
      </c>
      <c r="D13" s="87" t="s">
        <v>51</v>
      </c>
      <c r="E13" s="88"/>
      <c r="F13" s="88"/>
      <c r="G13" s="88"/>
      <c r="H13" s="88"/>
      <c r="I13" s="89"/>
      <c r="J13" s="99" t="s">
        <v>35</v>
      </c>
      <c r="K13" s="100"/>
      <c r="L13" s="100"/>
      <c r="M13" s="100"/>
      <c r="N13" s="101"/>
      <c r="P13" s="26"/>
    </row>
    <row r="14" spans="1:16" ht="51.75" customHeight="1" thickTop="1">
      <c r="A14" s="34"/>
      <c r="B14" s="35"/>
      <c r="C14" s="97"/>
      <c r="D14" s="90"/>
      <c r="E14" s="91"/>
      <c r="F14" s="91"/>
      <c r="G14" s="91"/>
      <c r="H14" s="91"/>
      <c r="I14" s="92"/>
      <c r="J14" s="102" t="s">
        <v>36</v>
      </c>
      <c r="K14" s="81" t="s">
        <v>37</v>
      </c>
      <c r="L14" s="81" t="s">
        <v>38</v>
      </c>
      <c r="M14" s="81" t="s">
        <v>39</v>
      </c>
      <c r="N14" s="83" t="s">
        <v>40</v>
      </c>
      <c r="P14" s="26"/>
    </row>
    <row r="15" spans="1:16" ht="51.75" customHeight="1">
      <c r="A15" s="34"/>
      <c r="B15" s="35"/>
      <c r="C15" s="97"/>
      <c r="D15" s="90"/>
      <c r="E15" s="91"/>
      <c r="F15" s="91"/>
      <c r="G15" s="91"/>
      <c r="H15" s="91"/>
      <c r="I15" s="92"/>
      <c r="J15" s="103"/>
      <c r="K15" s="82"/>
      <c r="L15" s="82"/>
      <c r="M15" s="82"/>
      <c r="N15" s="84"/>
      <c r="P15" s="26"/>
    </row>
    <row r="16" spans="1:16" ht="33" customHeight="1" thickBot="1">
      <c r="A16" s="34"/>
      <c r="B16" s="35"/>
      <c r="C16" s="98"/>
      <c r="D16" s="93"/>
      <c r="E16" s="94"/>
      <c r="F16" s="94"/>
      <c r="G16" s="94"/>
      <c r="H16" s="94"/>
      <c r="I16" s="95"/>
      <c r="J16" s="59">
        <v>5</v>
      </c>
      <c r="K16" s="60">
        <v>4</v>
      </c>
      <c r="L16" s="60">
        <v>3</v>
      </c>
      <c r="M16" s="60">
        <v>2</v>
      </c>
      <c r="N16" s="61">
        <v>1</v>
      </c>
      <c r="P16" s="26"/>
    </row>
    <row r="17" spans="1:16" ht="30.75" customHeight="1" thickTop="1">
      <c r="A17" s="34"/>
      <c r="B17" s="35"/>
      <c r="C17" s="62">
        <v>1</v>
      </c>
      <c r="D17" s="77" t="s">
        <v>41</v>
      </c>
      <c r="E17" s="78"/>
      <c r="F17" s="78"/>
      <c r="G17" s="78"/>
      <c r="H17" s="78"/>
      <c r="I17" s="79"/>
      <c r="J17" s="10"/>
      <c r="K17" s="11"/>
      <c r="L17" s="11"/>
      <c r="M17" s="11"/>
      <c r="N17" s="12"/>
      <c r="P17" s="26"/>
    </row>
    <row r="18" spans="1:16" ht="30.75" customHeight="1">
      <c r="A18" s="34"/>
      <c r="B18" s="35"/>
      <c r="C18" s="63">
        <v>2</v>
      </c>
      <c r="D18" s="74" t="s">
        <v>49</v>
      </c>
      <c r="E18" s="75"/>
      <c r="F18" s="75"/>
      <c r="G18" s="75"/>
      <c r="H18" s="75"/>
      <c r="I18" s="76"/>
      <c r="J18" s="13"/>
      <c r="K18" s="14"/>
      <c r="L18" s="14"/>
      <c r="M18" s="14"/>
      <c r="N18" s="15"/>
      <c r="P18" s="26"/>
    </row>
    <row r="19" spans="1:16" ht="30.75" customHeight="1">
      <c r="A19" s="34"/>
      <c r="B19" s="35"/>
      <c r="C19" s="63">
        <v>3</v>
      </c>
      <c r="D19" s="74" t="s">
        <v>42</v>
      </c>
      <c r="E19" s="75"/>
      <c r="F19" s="75"/>
      <c r="G19" s="75"/>
      <c r="H19" s="75"/>
      <c r="I19" s="76"/>
      <c r="J19" s="13"/>
      <c r="K19" s="14"/>
      <c r="L19" s="14"/>
      <c r="M19" s="14"/>
      <c r="N19" s="15"/>
      <c r="P19" s="26"/>
    </row>
    <row r="20" spans="1:16" ht="30.75" customHeight="1">
      <c r="A20" s="34"/>
      <c r="B20" s="35"/>
      <c r="C20" s="63">
        <v>4</v>
      </c>
      <c r="D20" s="74" t="s">
        <v>43</v>
      </c>
      <c r="E20" s="75"/>
      <c r="F20" s="75"/>
      <c r="G20" s="75"/>
      <c r="H20" s="75"/>
      <c r="I20" s="76"/>
      <c r="J20" s="13"/>
      <c r="K20" s="14"/>
      <c r="L20" s="14"/>
      <c r="M20" s="14"/>
      <c r="N20" s="15"/>
      <c r="P20" s="26"/>
    </row>
    <row r="21" spans="1:16" ht="30.75" customHeight="1">
      <c r="A21" s="34"/>
      <c r="B21" s="35"/>
      <c r="C21" s="63">
        <v>5</v>
      </c>
      <c r="D21" s="74" t="s">
        <v>56</v>
      </c>
      <c r="E21" s="75"/>
      <c r="F21" s="75"/>
      <c r="G21" s="75"/>
      <c r="H21" s="75"/>
      <c r="I21" s="76"/>
      <c r="J21" s="13"/>
      <c r="K21" s="14"/>
      <c r="L21" s="14"/>
      <c r="M21" s="14"/>
      <c r="N21" s="15"/>
      <c r="P21" s="26"/>
    </row>
    <row r="22" spans="1:16" ht="30.75" customHeight="1">
      <c r="A22" s="34"/>
      <c r="B22" s="35"/>
      <c r="C22" s="63">
        <v>6</v>
      </c>
      <c r="D22" s="74" t="s">
        <v>44</v>
      </c>
      <c r="E22" s="75"/>
      <c r="F22" s="75"/>
      <c r="G22" s="75"/>
      <c r="H22" s="75"/>
      <c r="I22" s="76"/>
      <c r="J22" s="13"/>
      <c r="K22" s="14"/>
      <c r="L22" s="14"/>
      <c r="M22" s="14"/>
      <c r="N22" s="15"/>
      <c r="P22" s="26"/>
    </row>
    <row r="23" spans="1:16" ht="30.75" customHeight="1">
      <c r="A23" s="34"/>
      <c r="B23" s="35"/>
      <c r="C23" s="63">
        <v>7</v>
      </c>
      <c r="D23" s="74" t="s">
        <v>45</v>
      </c>
      <c r="E23" s="75"/>
      <c r="F23" s="75"/>
      <c r="G23" s="75"/>
      <c r="H23" s="75"/>
      <c r="I23" s="76"/>
      <c r="J23" s="13"/>
      <c r="K23" s="14"/>
      <c r="L23" s="14"/>
      <c r="M23" s="14"/>
      <c r="N23" s="15"/>
      <c r="P23" s="26"/>
    </row>
    <row r="24" spans="1:16" ht="30.75" customHeight="1">
      <c r="A24" s="34"/>
      <c r="B24" s="35"/>
      <c r="C24" s="63">
        <v>8</v>
      </c>
      <c r="D24" s="74" t="s">
        <v>46</v>
      </c>
      <c r="E24" s="75"/>
      <c r="F24" s="75"/>
      <c r="G24" s="75"/>
      <c r="H24" s="75"/>
      <c r="I24" s="76"/>
      <c r="J24" s="13"/>
      <c r="K24" s="14"/>
      <c r="L24" s="14"/>
      <c r="M24" s="14"/>
      <c r="N24" s="15"/>
      <c r="P24" s="26"/>
    </row>
    <row r="25" spans="1:16" ht="30.75" customHeight="1" thickBot="1">
      <c r="A25" s="34"/>
      <c r="B25" s="35"/>
      <c r="C25" s="64">
        <v>9</v>
      </c>
      <c r="D25" s="71" t="s">
        <v>57</v>
      </c>
      <c r="E25" s="72"/>
      <c r="F25" s="72"/>
      <c r="G25" s="72"/>
      <c r="H25" s="72"/>
      <c r="I25" s="73"/>
      <c r="J25" s="16"/>
      <c r="K25" s="17"/>
      <c r="L25" s="17"/>
      <c r="M25" s="17"/>
      <c r="N25" s="18"/>
      <c r="P25" s="26"/>
    </row>
    <row r="26" spans="1:16" ht="15.75" customHeight="1" thickTop="1">
      <c r="A26" s="34"/>
      <c r="B26" s="35"/>
      <c r="P26" s="26"/>
    </row>
    <row r="27" spans="1:16" ht="15.75" customHeight="1" thickBot="1">
      <c r="A27" s="34"/>
      <c r="B27" s="35"/>
      <c r="P27" s="26"/>
    </row>
    <row r="28" spans="1:16" ht="18.75" customHeight="1">
      <c r="A28" s="34"/>
      <c r="B28" s="35"/>
      <c r="C28" s="58" t="s">
        <v>47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P28" s="26"/>
    </row>
    <row r="29" spans="1:16" ht="18.75" customHeight="1">
      <c r="A29" s="34"/>
      <c r="B29" s="35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P29" s="26"/>
    </row>
    <row r="30" spans="1:16" ht="18.75" customHeight="1">
      <c r="A30" s="34"/>
      <c r="B30" s="35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P30" s="26"/>
    </row>
    <row r="31" spans="1:16" ht="18.75" customHeight="1">
      <c r="A31" s="34"/>
      <c r="B31" s="35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P31" s="26"/>
    </row>
    <row r="32" spans="1:16" ht="18.75" customHeight="1">
      <c r="A32" s="34"/>
      <c r="B32" s="35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P32" s="26"/>
    </row>
    <row r="33" spans="1:16" ht="18.75" customHeight="1">
      <c r="A33" s="34"/>
      <c r="B33" s="35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P33" s="26"/>
    </row>
    <row r="34" spans="1:16" ht="18.75" customHeight="1">
      <c r="A34" s="34"/>
      <c r="B34" s="35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P34" s="26"/>
    </row>
    <row r="35" spans="1:16" ht="18.75" customHeight="1" thickBot="1">
      <c r="A35" s="34"/>
      <c r="B35" s="35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P35" s="26"/>
    </row>
    <row r="36" spans="1:16" ht="18.75" customHeight="1">
      <c r="A36" s="34"/>
      <c r="B36" s="35"/>
      <c r="P36" s="26"/>
    </row>
    <row r="37" spans="1:16" ht="17.25" customHeight="1" thickBot="1">
      <c r="A37" s="34"/>
      <c r="B37" s="35"/>
      <c r="P37" s="26"/>
    </row>
    <row r="38" spans="1:16" ht="46.15" customHeight="1">
      <c r="A38" s="34"/>
      <c r="B38" s="35"/>
      <c r="C38" s="113" t="s">
        <v>31</v>
      </c>
      <c r="D38" s="114"/>
      <c r="E38" s="114"/>
      <c r="F38" s="40"/>
      <c r="G38" s="122"/>
      <c r="H38" s="123"/>
      <c r="I38" s="113" t="s">
        <v>32</v>
      </c>
      <c r="J38" s="114"/>
      <c r="K38" s="115"/>
      <c r="L38" s="41"/>
      <c r="M38" s="41"/>
      <c r="N38" s="42"/>
      <c r="P38" s="26"/>
    </row>
    <row r="39" spans="1:16" ht="46.15" customHeight="1">
      <c r="A39" s="34"/>
      <c r="B39" s="35"/>
      <c r="C39" s="116" t="s">
        <v>30</v>
      </c>
      <c r="D39" s="117"/>
      <c r="E39" s="117"/>
      <c r="F39" s="43"/>
      <c r="G39" s="124"/>
      <c r="H39" s="125"/>
      <c r="I39" s="116" t="s">
        <v>33</v>
      </c>
      <c r="J39" s="117"/>
      <c r="K39" s="118"/>
      <c r="L39" s="19"/>
      <c r="M39" s="19"/>
      <c r="N39" s="44"/>
      <c r="P39" s="26"/>
    </row>
    <row r="40" spans="1:16" ht="45" customHeight="1" thickBot="1">
      <c r="A40" s="34"/>
      <c r="B40" s="35"/>
      <c r="C40" s="119" t="s">
        <v>48</v>
      </c>
      <c r="D40" s="120"/>
      <c r="E40" s="120"/>
      <c r="F40" s="45"/>
      <c r="G40" s="126"/>
      <c r="H40" s="127"/>
      <c r="I40" s="119" t="s">
        <v>34</v>
      </c>
      <c r="J40" s="120"/>
      <c r="K40" s="121"/>
      <c r="L40" s="46"/>
      <c r="M40" s="46"/>
      <c r="N40" s="47"/>
      <c r="P40" s="26"/>
    </row>
    <row r="41" spans="1:16" ht="12.6" customHeight="1">
      <c r="A41" s="34"/>
      <c r="B41" s="35"/>
      <c r="P41" s="26"/>
    </row>
    <row r="42" spans="1:16" ht="15" customHeight="1">
      <c r="A42" s="34"/>
      <c r="B42" s="35"/>
      <c r="P42" s="26"/>
    </row>
    <row r="43" spans="1:16" ht="12.6" customHeight="1">
      <c r="A43" s="34"/>
      <c r="B43" s="35"/>
      <c r="P43" s="26"/>
    </row>
    <row r="44" spans="1:16" ht="12.6" customHeight="1">
      <c r="A44" s="34"/>
      <c r="B44" s="35"/>
      <c r="P44" s="26"/>
    </row>
    <row r="45" spans="1:16" ht="12.6" customHeight="1" thickBot="1">
      <c r="A45" s="34"/>
      <c r="B45" s="35"/>
      <c r="P45" s="26"/>
    </row>
    <row r="46" spans="1:16" ht="12.6" customHeight="1">
      <c r="A46" s="34"/>
      <c r="B46" s="35"/>
      <c r="C46" s="104" t="s">
        <v>58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P46" s="26"/>
    </row>
    <row r="47" spans="1:16" ht="12.6" customHeight="1">
      <c r="A47" s="34"/>
      <c r="B47" s="35"/>
      <c r="C47" s="107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  <c r="P47" s="26"/>
    </row>
    <row r="48" spans="1:16" ht="12.6" customHeight="1">
      <c r="A48" s="34"/>
      <c r="B48" s="35"/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9"/>
      <c r="P48" s="26"/>
    </row>
    <row r="49" spans="1:16" ht="12.6" customHeight="1" thickBot="1">
      <c r="A49" s="34"/>
      <c r="B49" s="35"/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  <c r="P49" s="26"/>
    </row>
    <row r="50" spans="1:16" ht="2.1" customHeight="1">
      <c r="A50" s="34"/>
      <c r="B50" s="35"/>
      <c r="P50" s="26"/>
    </row>
    <row r="51" spans="1:16" ht="12.6" customHeight="1" hidden="1">
      <c r="A51" s="34"/>
      <c r="B51" s="35"/>
      <c r="P51" s="26"/>
    </row>
    <row r="52" spans="1:16" ht="11.1" customHeight="1" hidden="1">
      <c r="A52" s="34"/>
      <c r="B52" s="35"/>
      <c r="P52" s="26"/>
    </row>
    <row r="53" spans="1:16" ht="12.6" customHeight="1" hidden="1">
      <c r="A53" s="34"/>
      <c r="B53" s="35"/>
      <c r="P53" s="26"/>
    </row>
    <row r="54" spans="1:16" ht="12.6" customHeight="1" hidden="1">
      <c r="A54" s="34"/>
      <c r="B54" s="35"/>
      <c r="P54" s="26"/>
    </row>
    <row r="55" spans="1:16" ht="12.6" customHeight="1" hidden="1">
      <c r="A55" s="34"/>
      <c r="B55" s="35"/>
      <c r="P55" s="26"/>
    </row>
    <row r="56" spans="1:16" ht="12.6" customHeight="1" hidden="1">
      <c r="A56" s="34"/>
      <c r="B56" s="35"/>
      <c r="P56" s="26"/>
    </row>
    <row r="57" spans="1:16" ht="12.6" customHeight="1" hidden="1">
      <c r="A57" s="34"/>
      <c r="B57" s="35"/>
      <c r="P57" s="26"/>
    </row>
    <row r="58" spans="1:16" ht="0.6" customHeight="1">
      <c r="A58" s="34"/>
      <c r="B58" s="35"/>
      <c r="P58" s="26"/>
    </row>
    <row r="59" spans="1:16" ht="12.6" customHeight="1" hidden="1">
      <c r="A59" s="34"/>
      <c r="B59" s="35"/>
      <c r="P59" s="26"/>
    </row>
    <row r="60" spans="1:16" ht="9.75" customHeight="1" hidden="1">
      <c r="A60" s="34"/>
      <c r="B60" s="35"/>
      <c r="P60" s="26"/>
    </row>
    <row r="61" spans="1:16" ht="12.6" customHeight="1" hidden="1">
      <c r="A61" s="34"/>
      <c r="B61" s="35"/>
      <c r="P61" s="26"/>
    </row>
    <row r="62" spans="1:16" ht="12.6" customHeight="1" hidden="1">
      <c r="A62" s="34"/>
      <c r="B62" s="35"/>
      <c r="P62" s="26"/>
    </row>
    <row r="63" spans="1:16" ht="12.6" customHeight="1">
      <c r="A63" s="34"/>
      <c r="B63" s="35"/>
      <c r="P63" s="26"/>
    </row>
    <row r="64" spans="1:16" ht="12.6" customHeight="1">
      <c r="A64" s="34"/>
      <c r="B64" s="35"/>
      <c r="G64" s="68" t="s">
        <v>65</v>
      </c>
      <c r="H64" s="68"/>
      <c r="I64" s="68"/>
      <c r="J64" s="68"/>
      <c r="K64" s="68"/>
      <c r="L64" s="68"/>
      <c r="M64" s="68"/>
      <c r="P64" s="26"/>
    </row>
    <row r="65" spans="1:16" ht="12.6" customHeight="1">
      <c r="A65" s="34"/>
      <c r="B65" s="35"/>
      <c r="P65" s="26"/>
    </row>
    <row r="66" spans="1:16" ht="12.6" customHeight="1">
      <c r="A66" s="50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35"/>
      <c r="M66" s="35"/>
      <c r="N66" s="35"/>
      <c r="O66" s="35"/>
      <c r="P66" s="26"/>
    </row>
    <row r="67" spans="1:16" ht="15.75" thickBot="1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52"/>
    </row>
  </sheetData>
  <mergeCells count="39">
    <mergeCell ref="C46:N49"/>
    <mergeCell ref="I38:K38"/>
    <mergeCell ref="I39:K39"/>
    <mergeCell ref="I40:K40"/>
    <mergeCell ref="G38:H38"/>
    <mergeCell ref="G39:H39"/>
    <mergeCell ref="G40:H40"/>
    <mergeCell ref="C39:E39"/>
    <mergeCell ref="C40:E40"/>
    <mergeCell ref="C38:E38"/>
    <mergeCell ref="N14:N15"/>
    <mergeCell ref="D24:I24"/>
    <mergeCell ref="D19:I19"/>
    <mergeCell ref="L14:L15"/>
    <mergeCell ref="C8:N8"/>
    <mergeCell ref="C9:N9"/>
    <mergeCell ref="C10:N10"/>
    <mergeCell ref="K14:K15"/>
    <mergeCell ref="D23:I23"/>
    <mergeCell ref="D13:I16"/>
    <mergeCell ref="C13:C16"/>
    <mergeCell ref="J13:N13"/>
    <mergeCell ref="J14:J15"/>
    <mergeCell ref="G64:M64"/>
    <mergeCell ref="K2:N2"/>
    <mergeCell ref="K3:N3"/>
    <mergeCell ref="K4:N4"/>
    <mergeCell ref="B2:D5"/>
    <mergeCell ref="E2:J3"/>
    <mergeCell ref="E4:J5"/>
    <mergeCell ref="K5:N5"/>
    <mergeCell ref="D25:I25"/>
    <mergeCell ref="D20:I20"/>
    <mergeCell ref="D21:I21"/>
    <mergeCell ref="D22:I22"/>
    <mergeCell ref="D17:I17"/>
    <mergeCell ref="D18:I18"/>
    <mergeCell ref="C6:N6"/>
    <mergeCell ref="M14:M15"/>
  </mergeCells>
  <printOptions horizontalCentered="1" verticalCentered="1"/>
  <pageMargins left="0.393700787401575" right="0.275590551181102" top="0.393700787401575" bottom="0.196850393700787" header="0.15748031496063" footer="0.15748031496063"/>
  <pageSetup orientation="portrait" paperSize="9" scale="63" r:id="rId2"/>
  <headerFooter alignWithMargins="0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6A0211CA6387741801DFA9B99AF31EA" ma:contentTypeVersion="14" ma:contentTypeDescription="Yeni belge oluşturun." ma:contentTypeScope="" ma:versionID="e500baf38a18918538b651208c0cccaa">
  <xsd:schema xmlns:xsd="http://www.w3.org/2001/XMLSchema" xmlns:xs="http://www.w3.org/2001/XMLSchema" xmlns:p="http://schemas.microsoft.com/office/2006/metadata/properties" xmlns:ns3="f9048a0d-ec47-40d8-9ba5-655b6543537f" xmlns:ns4="57c24d96-4c18-4748-b040-beb38fea6909" targetNamespace="http://schemas.microsoft.com/office/2006/metadata/properties" ma:root="true" ma:fieldsID="fc6c34dcdf26b8fd354412e5bec6ecd9" ns3:_="" ns4:_="">
    <xsd:import namespace="f9048a0d-ec47-40d8-9ba5-655b6543537f"/>
    <xsd:import namespace="57c24d96-4c18-4748-b040-beb38fea690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48a0d-ec47-40d8-9ba5-655b6543537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24d96-4c18-4748-b040-beb38fea690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048a0d-ec47-40d8-9ba5-655b6543537f" xsi:nil="true"/>
  </documentManagement>
</p:properties>
</file>

<file path=customXml/itemProps1.xml><?xml version="1.0" encoding="utf-8"?>
<ds:datastoreItem xmlns:ds="http://schemas.openxmlformats.org/officeDocument/2006/customXml" ds:itemID="{5C6CB1C4-BECB-4249-A8B5-F8A05A6E2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48a0d-ec47-40d8-9ba5-655b6543537f"/>
    <ds:schemaRef ds:uri="57c24d96-4c18-4748-b040-beb38fea6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4EE19-6B69-4EB0-B7F7-F915956877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27489-6B95-4602-9BC1-DF6DE4A22341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7c24d96-4c18-4748-b040-beb38fea6909"/>
    <ds:schemaRef ds:uri="f9048a0d-ec47-40d8-9ba5-655b6543537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</vt:lpstr>
      <vt:lpstr>Memnuniyet Anket Formu</vt:lpstr>
    </vt:vector>
  </TitlesOfParts>
  <Template/>
  <Manager/>
  <Company>AKSA JEN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BALDAS-1</dc:creator>
  <cp:keywords/>
  <dc:description/>
  <cp:lastModifiedBy>Ilkutlay BALCI</cp:lastModifiedBy>
  <cp:lastPrinted>2024-05-29T11:00:21Z</cp:lastPrinted>
  <dcterms:created xsi:type="dcterms:W3CDTF">2004-08-24T06:38:55Z</dcterms:created>
  <dcterms:modified xsi:type="dcterms:W3CDTF">2024-05-29T11:00:49Z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0x010100A6A0211CA6387741801DFA9B99AF31EA</vt:lpwstr>
  </property>
</Properties>
</file>